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Robert Trahan\Documents\Calculators 10'17'18\"/>
    </mc:Choice>
  </mc:AlternateContent>
  <xr:revisionPtr revIDLastSave="0" documentId="10_ncr:100000_{E7C1360A-6817-41D6-BDF5-B68B59F284BD}" xr6:coauthVersionLast="31" xr6:coauthVersionMax="37" xr10:uidLastSave="{00000000-0000-0000-0000-000000000000}"/>
  <bookViews>
    <workbookView xWindow="0" yWindow="0" windowWidth="25200" windowHeight="11160" xr2:uid="{00000000-000D-0000-FFFF-FFFF00000000}"/>
  </bookViews>
  <sheets>
    <sheet name="Income Calculator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  <c r="C14" i="1"/>
  <c r="K8" i="1" l="1"/>
  <c r="K7" i="1"/>
  <c r="K6" i="1"/>
  <c r="L13" i="1" l="1"/>
  <c r="L12" i="1"/>
  <c r="L10" i="1"/>
  <c r="L8" i="1"/>
  <c r="L7" i="1"/>
  <c r="L11" i="1"/>
  <c r="L6" i="1"/>
  <c r="F12" i="1" s="1"/>
  <c r="L9" i="1"/>
  <c r="K11" i="1"/>
  <c r="G40" i="1" l="1"/>
  <c r="G39" i="1"/>
  <c r="G38" i="1"/>
  <c r="G37" i="1"/>
  <c r="G36" i="1"/>
  <c r="G35" i="1"/>
  <c r="G34" i="1"/>
  <c r="G33" i="1"/>
  <c r="G32" i="1"/>
  <c r="G31" i="1"/>
  <c r="G30" i="1"/>
  <c r="B30" i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G29" i="1"/>
  <c r="K13" i="1"/>
  <c r="K12" i="1"/>
  <c r="K10" i="1"/>
  <c r="K9" i="1"/>
  <c r="C18" i="1"/>
  <c r="G41" i="1" l="1"/>
  <c r="C46" i="1" s="1"/>
  <c r="C47" i="1" s="1"/>
  <c r="C25" i="1"/>
</calcChain>
</file>

<file path=xl/sharedStrings.xml><?xml version="1.0" encoding="utf-8"?>
<sst xmlns="http://schemas.openxmlformats.org/spreadsheetml/2006/main" count="59" uniqueCount="45">
  <si>
    <t>Month</t>
  </si>
  <si>
    <t xml:space="preserve">Less: Transfers from other PERSONAL Accounts (Deposits from business accounts are permissible and expected) </t>
  </si>
  <si>
    <t>Total Deposits into PERSONAL Bank Statements</t>
  </si>
  <si>
    <t>Adjusted Deposits into PERSONAL Bank Statements</t>
  </si>
  <si>
    <t>Less: Proceeds from other income sources being documented and included in another source of income other than income from self-employment (for example, spouse wages and salaries, rental income from real estate, alimony and child support</t>
  </si>
  <si>
    <t>Loan Amount</t>
  </si>
  <si>
    <t>*</t>
  </si>
  <si>
    <t>Rate</t>
  </si>
  <si>
    <t>Other Documented Income</t>
  </si>
  <si>
    <t>Bank Statement Income</t>
  </si>
  <si>
    <t>Total Income</t>
  </si>
  <si>
    <t>DTI</t>
  </si>
  <si>
    <t>Monthly Taxes</t>
  </si>
  <si>
    <t>Monthly Insurance</t>
  </si>
  <si>
    <t>HOA Dues</t>
  </si>
  <si>
    <t>Other Debts</t>
  </si>
  <si>
    <t xml:space="preserve">Total Debts </t>
  </si>
  <si>
    <t>Ownership Percentage</t>
  </si>
  <si>
    <t>Less: Proceeds from the sale or liquidation of significant assets (including sales of real estate, financial assets - including stocks and bonds, life insurance policies and autos) and loan proceeds from borrowing)</t>
  </si>
  <si>
    <t>Borrower Name:</t>
  </si>
  <si>
    <t>Enter Name Here</t>
  </si>
  <si>
    <t xml:space="preserve">Loan Number: </t>
  </si>
  <si>
    <t>Enter Loan Number Here</t>
  </si>
  <si>
    <t>Date of Completion</t>
  </si>
  <si>
    <t>Enter Completion Date</t>
  </si>
  <si>
    <t xml:space="preserve">Name of the Individual Completing The Form: </t>
  </si>
  <si>
    <t>Required Fields</t>
  </si>
  <si>
    <t>5/1 ARM</t>
  </si>
  <si>
    <t>5/1 ARM 7 Year IO</t>
  </si>
  <si>
    <t>5/1 ARM 10 Year IO</t>
  </si>
  <si>
    <t>7/1 ARM</t>
  </si>
  <si>
    <t>7/1 ARM 10 Year IO</t>
  </si>
  <si>
    <t>30 Year Fixed</t>
  </si>
  <si>
    <t>30 Year Fixed 7 Year IO</t>
  </si>
  <si>
    <t>30 Year Fixed 10 Year IO</t>
  </si>
  <si>
    <t>Qualifying Payment</t>
  </si>
  <si>
    <t>Product Type</t>
  </si>
  <si>
    <t>Property Value</t>
  </si>
  <si>
    <t>LTV</t>
  </si>
  <si>
    <t>Borrower Payment</t>
  </si>
  <si>
    <t>********</t>
  </si>
  <si>
    <t>Accutal Payment</t>
  </si>
  <si>
    <t>Income</t>
  </si>
  <si>
    <t>A5 - PBS 10/19/18</t>
  </si>
  <si>
    <r>
      <t xml:space="preserve">* </t>
    </r>
    <r>
      <rPr>
        <b/>
        <i/>
        <sz val="12"/>
        <color rgb="FFFF0000"/>
        <rFont val="Calibri"/>
        <family val="2"/>
        <scheme val="minor"/>
      </rPr>
      <t>(autocalculates)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</si>
</sst>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C34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2" borderId="0" xfId="0" applyFill="1" applyProtection="1">
      <protection hidden="1"/>
    </xf>
    <xf numFmtId="0" fontId="3" fillId="2" borderId="0" xfId="0" applyFont="1" applyFill="1" applyProtection="1">
      <protection hidden="1"/>
    </xf>
    <xf numFmtId="44" fontId="0" fillId="3" borderId="0" xfId="0" applyNumberFormat="1" applyFill="1" applyAlignment="1" applyProtection="1">
      <protection hidden="1"/>
    </xf>
    <xf numFmtId="0" fontId="0" fillId="2" borderId="2" xfId="0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0" fillId="2" borderId="1" xfId="0" applyFill="1" applyBorder="1" applyAlignment="1" applyProtection="1">
      <alignment horizontal="left"/>
      <protection hidden="1"/>
    </xf>
    <xf numFmtId="0" fontId="0" fillId="2" borderId="1" xfId="0" applyFill="1" applyBorder="1" applyAlignment="1" applyProtection="1">
      <alignment horizontal="left"/>
      <protection hidden="1"/>
    </xf>
    <xf numFmtId="0" fontId="0" fillId="2" borderId="18" xfId="0" applyFill="1" applyBorder="1" applyProtection="1">
      <protection hidden="1"/>
    </xf>
    <xf numFmtId="8" fontId="0" fillId="2" borderId="18" xfId="0" applyNumberFormat="1" applyFill="1" applyBorder="1" applyProtection="1">
      <protection hidden="1"/>
    </xf>
    <xf numFmtId="44" fontId="0" fillId="2" borderId="18" xfId="0" applyNumberFormat="1" applyFill="1" applyBorder="1" applyProtection="1">
      <protection hidden="1"/>
    </xf>
    <xf numFmtId="0" fontId="7" fillId="2" borderId="11" xfId="0" applyFont="1" applyFill="1" applyBorder="1" applyProtection="1">
      <protection hidden="1"/>
    </xf>
    <xf numFmtId="0" fontId="6" fillId="2" borderId="12" xfId="0" applyFont="1" applyFill="1" applyBorder="1" applyProtection="1">
      <protection hidden="1"/>
    </xf>
    <xf numFmtId="0" fontId="3" fillId="2" borderId="11" xfId="0" applyFont="1" applyFill="1" applyBorder="1" applyProtection="1">
      <protection hidden="1"/>
    </xf>
    <xf numFmtId="0" fontId="6" fillId="2" borderId="0" xfId="0" applyFont="1" applyFill="1" applyProtection="1">
      <protection hidden="1"/>
    </xf>
    <xf numFmtId="0" fontId="3" fillId="2" borderId="0" xfId="0" applyFont="1" applyFill="1" applyBorder="1" applyProtection="1">
      <protection hidden="1"/>
    </xf>
    <xf numFmtId="9" fontId="7" fillId="2" borderId="0" xfId="0" applyNumberFormat="1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44" fontId="3" fillId="2" borderId="12" xfId="1" applyFont="1" applyFill="1" applyBorder="1" applyProtection="1">
      <protection hidden="1"/>
    </xf>
    <xf numFmtId="0" fontId="3" fillId="4" borderId="6" xfId="0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  <xf numFmtId="10" fontId="8" fillId="2" borderId="7" xfId="2" applyNumberFormat="1" applyFont="1" applyFill="1" applyBorder="1" applyProtection="1">
      <protection hidden="1"/>
    </xf>
    <xf numFmtId="0" fontId="3" fillId="2" borderId="0" xfId="0" applyFont="1" applyFill="1" applyAlignment="1" applyProtection="1">
      <alignment horizontal="left" wrapText="1"/>
      <protection hidden="1"/>
    </xf>
    <xf numFmtId="0" fontId="3" fillId="2" borderId="8" xfId="0" applyFont="1" applyFill="1" applyBorder="1" applyProtection="1">
      <protection hidden="1"/>
    </xf>
    <xf numFmtId="8" fontId="3" fillId="2" borderId="12" xfId="0" applyNumberFormat="1" applyFont="1" applyFill="1" applyBorder="1" applyProtection="1">
      <protection hidden="1"/>
    </xf>
    <xf numFmtId="8" fontId="3" fillId="2" borderId="0" xfId="0" applyNumberFormat="1" applyFont="1" applyFill="1" applyBorder="1" applyProtection="1">
      <protection hidden="1"/>
    </xf>
    <xf numFmtId="8" fontId="3" fillId="2" borderId="9" xfId="1" applyNumberFormat="1" applyFont="1" applyFill="1" applyBorder="1" applyProtection="1">
      <protection hidden="1"/>
    </xf>
    <xf numFmtId="44" fontId="4" fillId="3" borderId="15" xfId="0" applyNumberFormat="1" applyFont="1" applyFill="1" applyBorder="1" applyAlignment="1" applyProtection="1">
      <alignment horizontal="center" vertical="center" wrapText="1"/>
      <protection hidden="1"/>
    </xf>
    <xf numFmtId="44" fontId="4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right"/>
      <protection hidden="1"/>
    </xf>
    <xf numFmtId="44" fontId="3" fillId="2" borderId="14" xfId="1" applyFont="1" applyFill="1" applyBorder="1" applyProtection="1">
      <protection hidden="1"/>
    </xf>
    <xf numFmtId="17" fontId="0" fillId="4" borderId="6" xfId="0" applyNumberFormat="1" applyFill="1" applyBorder="1" applyProtection="1">
      <protection hidden="1"/>
    </xf>
    <xf numFmtId="44" fontId="3" fillId="4" borderId="0" xfId="1" applyFont="1" applyFill="1" applyBorder="1" applyProtection="1">
      <protection hidden="1"/>
    </xf>
    <xf numFmtId="17" fontId="0" fillId="2" borderId="6" xfId="0" applyNumberFormat="1" applyFill="1" applyBorder="1" applyProtection="1">
      <protection hidden="1"/>
    </xf>
    <xf numFmtId="44" fontId="3" fillId="0" borderId="0" xfId="1" applyFont="1" applyFill="1" applyBorder="1" applyProtection="1">
      <protection hidden="1"/>
    </xf>
    <xf numFmtId="44" fontId="2" fillId="3" borderId="3" xfId="0" applyNumberFormat="1" applyFont="1" applyFill="1" applyBorder="1" applyAlignment="1" applyProtection="1">
      <alignment horizontal="center" vertical="center" wrapText="1"/>
      <protection hidden="1"/>
    </xf>
    <xf numFmtId="44" fontId="4" fillId="3" borderId="11" xfId="0" applyNumberFormat="1" applyFont="1" applyFill="1" applyBorder="1" applyAlignment="1" applyProtection="1">
      <alignment vertical="center" wrapText="1"/>
      <protection hidden="1"/>
    </xf>
    <xf numFmtId="44" fontId="4" fillId="3" borderId="17" xfId="0" applyNumberFormat="1" applyFont="1" applyFill="1" applyBorder="1" applyAlignment="1" applyProtection="1">
      <alignment vertical="center" wrapText="1"/>
      <protection hidden="1"/>
    </xf>
    <xf numFmtId="44" fontId="2" fillId="3" borderId="3" xfId="0" applyNumberFormat="1" applyFont="1" applyFill="1" applyBorder="1" applyAlignment="1" applyProtection="1">
      <alignment vertical="center" wrapText="1"/>
      <protection hidden="1"/>
    </xf>
    <xf numFmtId="0" fontId="3" fillId="4" borderId="11" xfId="0" applyFont="1" applyFill="1" applyBorder="1" applyProtection="1">
      <protection hidden="1"/>
    </xf>
    <xf numFmtId="44" fontId="3" fillId="2" borderId="13" xfId="1" applyFont="1" applyFill="1" applyBorder="1" applyProtection="1">
      <protection hidden="1"/>
    </xf>
    <xf numFmtId="0" fontId="3" fillId="4" borderId="8" xfId="0" applyFont="1" applyFill="1" applyBorder="1" applyProtection="1">
      <protection hidden="1"/>
    </xf>
    <xf numFmtId="44" fontId="3" fillId="4" borderId="9" xfId="1" applyFont="1" applyFill="1" applyBorder="1" applyProtection="1">
      <protection hidden="1"/>
    </xf>
    <xf numFmtId="10" fontId="3" fillId="2" borderId="12" xfId="2" applyNumberFormat="1" applyFont="1" applyFill="1" applyBorder="1" applyProtection="1">
      <protection hidden="1"/>
    </xf>
    <xf numFmtId="0" fontId="9" fillId="2" borderId="0" xfId="0" applyFont="1" applyFill="1" applyProtection="1">
      <protection hidden="1"/>
    </xf>
    <xf numFmtId="0" fontId="5" fillId="4" borderId="0" xfId="0" applyNumberFormat="1" applyFont="1" applyFill="1" applyAlignment="1" applyProtection="1">
      <alignment vertical="center"/>
      <protection locked="0"/>
    </xf>
    <xf numFmtId="0" fontId="5" fillId="4" borderId="1" xfId="0" applyNumberFormat="1" applyFont="1" applyFill="1" applyBorder="1" applyAlignment="1" applyProtection="1">
      <alignment vertical="center"/>
      <protection locked="0"/>
    </xf>
    <xf numFmtId="9" fontId="7" fillId="2" borderId="12" xfId="0" applyNumberFormat="1" applyFont="1" applyFill="1" applyBorder="1" applyProtection="1">
      <protection locked="0"/>
    </xf>
    <xf numFmtId="44" fontId="7" fillId="2" borderId="5" xfId="1" applyFont="1" applyFill="1" applyBorder="1" applyProtection="1">
      <protection locked="0"/>
    </xf>
    <xf numFmtId="44" fontId="7" fillId="4" borderId="7" xfId="1" applyFont="1" applyFill="1" applyBorder="1" applyProtection="1">
      <protection locked="0"/>
    </xf>
    <xf numFmtId="10" fontId="7" fillId="4" borderId="7" xfId="0" applyNumberFormat="1" applyFont="1" applyFill="1" applyBorder="1" applyProtection="1"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44" fontId="7" fillId="2" borderId="7" xfId="1" applyFont="1" applyFill="1" applyBorder="1" applyProtection="1">
      <protection locked="0"/>
    </xf>
    <xf numFmtId="44" fontId="7" fillId="4" borderId="10" xfId="1" applyFont="1" applyFill="1" applyBorder="1" applyProtection="1">
      <protection locked="0"/>
    </xf>
    <xf numFmtId="17" fontId="7" fillId="2" borderId="3" xfId="0" applyNumberFormat="1" applyFont="1" applyFill="1" applyBorder="1" applyProtection="1">
      <protection locked="0"/>
    </xf>
    <xf numFmtId="44" fontId="7" fillId="2" borderId="14" xfId="1" applyFont="1" applyFill="1" applyBorder="1" applyProtection="1">
      <protection locked="0"/>
    </xf>
    <xf numFmtId="44" fontId="7" fillId="4" borderId="0" xfId="1" applyFont="1" applyFill="1" applyBorder="1" applyProtection="1">
      <protection locked="0"/>
    </xf>
    <xf numFmtId="44" fontId="7" fillId="0" borderId="0" xfId="1" applyFont="1" applyFill="1" applyBorder="1" applyProtection="1">
      <protection locked="0"/>
    </xf>
    <xf numFmtId="44" fontId="7" fillId="4" borderId="12" xfId="1" applyFont="1" applyFill="1" applyBorder="1" applyProtection="1"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133350</xdr:rowOff>
    </xdr:from>
    <xdr:to>
      <xdr:col>5</xdr:col>
      <xdr:colOff>1019175</xdr:colOff>
      <xdr:row>24</xdr:row>
      <xdr:rowOff>190500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9638AF5-FEF7-400D-8568-680A5A4DC6AE}"/>
            </a:ext>
          </a:extLst>
        </xdr:cNvPr>
        <xdr:cNvSpPr txBox="1"/>
      </xdr:nvSpPr>
      <xdr:spPr>
        <a:xfrm>
          <a:off x="5381625" y="2886075"/>
          <a:ext cx="2790825" cy="24765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Qualifying Payments are calculated as follows: </a:t>
          </a:r>
        </a:p>
        <a:p>
          <a:pPr marL="0" indent="0">
            <a:buFontTx/>
            <a:buNone/>
          </a:pPr>
          <a:r>
            <a:rPr lang="en-US" sz="1100" b="1"/>
            <a:t>5/1 ARM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 Year IO Note Rate +1.25%</a:t>
          </a:r>
          <a:endParaRPr lang="en-US" sz="1100">
            <a:effectLst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 Year IO Note Rate +1.9%</a:t>
          </a:r>
          <a:endParaRPr lang="en-US">
            <a:effectLst/>
          </a:endParaRPr>
        </a:p>
        <a:p>
          <a:r>
            <a:rPr lang="en-US" sz="1100" b="1"/>
            <a:t>30 YR FIXED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7 Year IO Note Rate +1.25%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10 Year IO Note Rate +1.9%</a:t>
          </a:r>
        </a:p>
        <a:p>
          <a:r>
            <a:rPr lang="en-US" sz="1100" b="1"/>
            <a:t>7/1 ARM</a:t>
          </a:r>
        </a:p>
        <a:p>
          <a:r>
            <a:rPr lang="en-US" sz="1100"/>
            <a:t>Fully Amortizing = Note Rate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10 Year IO Note rate + 1.9%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workbookViewId="0">
      <selection activeCell="E6" sqref="E5:E6"/>
    </sheetView>
  </sheetViews>
  <sheetFormatPr defaultColWidth="17.5703125" defaultRowHeight="15" x14ac:dyDescent="0.25"/>
  <cols>
    <col min="1" max="1" width="10.140625" style="1" customWidth="1"/>
    <col min="2" max="2" width="32" style="1" customWidth="1"/>
    <col min="3" max="3" width="21" style="1" customWidth="1"/>
    <col min="4" max="4" width="17.5703125" style="1"/>
    <col min="5" max="5" width="26.5703125" style="1" customWidth="1"/>
    <col min="6" max="6" width="20.42578125" style="1" customWidth="1"/>
    <col min="7" max="7" width="17.5703125" style="1"/>
    <col min="8" max="9" width="17.5703125" style="1" customWidth="1"/>
    <col min="10" max="10" width="22.140625" style="1" hidden="1" customWidth="1"/>
    <col min="11" max="11" width="19.42578125" style="1" hidden="1" customWidth="1"/>
    <col min="12" max="12" width="17.5703125" style="1" hidden="1" customWidth="1"/>
    <col min="13" max="13" width="17.5703125" style="1" customWidth="1"/>
    <col min="14" max="16384" width="17.5703125" style="1"/>
  </cols>
  <sheetData>
    <row r="1" spans="1:15" ht="53.25" customHeight="1" x14ac:dyDescent="0.25">
      <c r="F1" s="2"/>
    </row>
    <row r="2" spans="1:15" ht="6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5">
      <c r="B3" s="4" t="s">
        <v>19</v>
      </c>
      <c r="C3" s="4"/>
      <c r="D3" s="5"/>
      <c r="E3" s="45" t="s">
        <v>20</v>
      </c>
    </row>
    <row r="4" spans="1:15" x14ac:dyDescent="0.25">
      <c r="B4" s="6" t="s">
        <v>21</v>
      </c>
      <c r="C4" s="6"/>
      <c r="D4" s="7"/>
      <c r="E4" s="46" t="s">
        <v>22</v>
      </c>
    </row>
    <row r="5" spans="1:15" x14ac:dyDescent="0.25">
      <c r="B5" s="6" t="s">
        <v>23</v>
      </c>
      <c r="C5" s="6"/>
      <c r="D5" s="5"/>
      <c r="E5" s="45" t="s">
        <v>24</v>
      </c>
      <c r="J5" s="8"/>
      <c r="K5" s="8" t="s">
        <v>35</v>
      </c>
      <c r="L5" s="8" t="s">
        <v>41</v>
      </c>
    </row>
    <row r="6" spans="1:15" x14ac:dyDescent="0.25">
      <c r="B6" s="6" t="s">
        <v>25</v>
      </c>
      <c r="C6" s="6"/>
      <c r="D6" s="7"/>
      <c r="E6" s="46" t="s">
        <v>20</v>
      </c>
      <c r="J6" s="8" t="s">
        <v>27</v>
      </c>
      <c r="K6" s="9">
        <f>PMT(($C$15)/12,360,-$C$13,0)</f>
        <v>0</v>
      </c>
      <c r="L6" s="9">
        <f>PMT(($C$15)/12,360,-$C$13,0)</f>
        <v>0</v>
      </c>
    </row>
    <row r="7" spans="1:15" ht="15.75" thickBot="1" x14ac:dyDescent="0.3">
      <c r="J7" s="8" t="s">
        <v>28</v>
      </c>
      <c r="K7" s="9">
        <f>PMT(($C$15+1.25%)/12,360,-$C$13,0)</f>
        <v>0</v>
      </c>
      <c r="L7" s="10">
        <f>($C$15/12)*$C$13</f>
        <v>0</v>
      </c>
    </row>
    <row r="8" spans="1:15" ht="16.5" thickBot="1" x14ac:dyDescent="0.3">
      <c r="B8" s="11" t="s">
        <v>26</v>
      </c>
      <c r="C8" s="12" t="s">
        <v>6</v>
      </c>
      <c r="J8" s="8" t="s">
        <v>29</v>
      </c>
      <c r="K8" s="9">
        <f>PMT(($C$15+1.9%)/12,360,-$C$13,0)</f>
        <v>0</v>
      </c>
      <c r="L8" s="10">
        <f>($C$15/12)*$C$13</f>
        <v>0</v>
      </c>
    </row>
    <row r="9" spans="1:15" ht="15.75" thickBot="1" x14ac:dyDescent="0.3">
      <c r="J9" s="8" t="s">
        <v>30</v>
      </c>
      <c r="K9" s="9">
        <f>PMT(($C$15)/12,360,-$C$13,0)</f>
        <v>0</v>
      </c>
      <c r="L9" s="9">
        <f>PMT(($C$15)/12,360,-$C$13,0)</f>
        <v>0</v>
      </c>
    </row>
    <row r="10" spans="1:15" ht="16.5" customHeight="1" thickBot="1" x14ac:dyDescent="0.3">
      <c r="B10" s="13" t="s">
        <v>17</v>
      </c>
      <c r="C10" s="47">
        <v>1</v>
      </c>
      <c r="D10" s="14" t="s">
        <v>6</v>
      </c>
      <c r="J10" s="8" t="s">
        <v>31</v>
      </c>
      <c r="K10" s="9">
        <f>PMT(($C$15+1.9%)/12,360,-$C$13,0)</f>
        <v>0</v>
      </c>
      <c r="L10" s="10">
        <f>($C$15/12)*$C$13</f>
        <v>0</v>
      </c>
    </row>
    <row r="11" spans="1:15" ht="16.5" thickBot="1" x14ac:dyDescent="0.3">
      <c r="B11" s="15"/>
      <c r="C11" s="16"/>
      <c r="D11" s="14"/>
      <c r="J11" s="8" t="s">
        <v>32</v>
      </c>
      <c r="K11" s="9">
        <f>PMT(C15/12,360,-C13,0)</f>
        <v>0</v>
      </c>
      <c r="L11" s="9">
        <f>PMT(($C$15)/12,360,-$C$13,0)</f>
        <v>0</v>
      </c>
    </row>
    <row r="12" spans="1:15" ht="16.5" thickBot="1" x14ac:dyDescent="0.3">
      <c r="B12" s="17" t="s">
        <v>37</v>
      </c>
      <c r="C12" s="48"/>
      <c r="D12" s="14" t="s">
        <v>6</v>
      </c>
      <c r="E12" s="13" t="s">
        <v>39</v>
      </c>
      <c r="F12" s="18">
        <f>VLOOKUP(C16,J6:L13,3,FALSE)</f>
        <v>0</v>
      </c>
      <c r="G12" s="2" t="s">
        <v>40</v>
      </c>
      <c r="J12" s="8" t="s">
        <v>33</v>
      </c>
      <c r="K12" s="9">
        <f>PMT(($C$15+1.25%)/12,360,-$C$13,0)</f>
        <v>0</v>
      </c>
      <c r="L12" s="10">
        <f>($C$15/12)*$C$13</f>
        <v>0</v>
      </c>
    </row>
    <row r="13" spans="1:15" ht="15.75" x14ac:dyDescent="0.25">
      <c r="B13" s="19" t="s">
        <v>5</v>
      </c>
      <c r="C13" s="49"/>
      <c r="D13" s="14" t="s">
        <v>6</v>
      </c>
      <c r="J13" s="8" t="s">
        <v>34</v>
      </c>
      <c r="K13" s="9">
        <f>PMT(($C$15+1.9%)/12,360,-$C$13,0)</f>
        <v>0</v>
      </c>
      <c r="L13" s="10">
        <f>($C$15/12)*$C$13</f>
        <v>0</v>
      </c>
    </row>
    <row r="14" spans="1:15" ht="15.75" x14ac:dyDescent="0.25">
      <c r="B14" s="20" t="s">
        <v>38</v>
      </c>
      <c r="C14" s="21" t="str">
        <f>IF(C12,C13/C12,"")</f>
        <v/>
      </c>
      <c r="D14" s="14"/>
      <c r="E14" s="22"/>
      <c r="F14" s="22"/>
      <c r="G14" s="22"/>
    </row>
    <row r="15" spans="1:15" ht="15.75" x14ac:dyDescent="0.25">
      <c r="B15" s="19" t="s">
        <v>7</v>
      </c>
      <c r="C15" s="50"/>
      <c r="D15" s="14" t="s">
        <v>6</v>
      </c>
      <c r="E15" s="22"/>
      <c r="F15" s="22"/>
      <c r="G15" s="22"/>
    </row>
    <row r="16" spans="1:15" ht="16.5" thickBot="1" x14ac:dyDescent="0.3">
      <c r="B16" s="23" t="s">
        <v>36</v>
      </c>
      <c r="C16" s="51" t="s">
        <v>32</v>
      </c>
      <c r="D16" s="14" t="s">
        <v>6</v>
      </c>
    </row>
    <row r="17" spans="1:7" ht="16.5" thickBot="1" x14ac:dyDescent="0.3">
      <c r="D17" s="14"/>
    </row>
    <row r="18" spans="1:7" ht="15.75" thickBot="1" x14ac:dyDescent="0.3">
      <c r="B18" s="13" t="s">
        <v>35</v>
      </c>
      <c r="C18" s="24">
        <f>VLOOKUP(C16,J6:K13,2,FALSE)</f>
        <v>0</v>
      </c>
    </row>
    <row r="19" spans="1:7" x14ac:dyDescent="0.25">
      <c r="B19" s="15"/>
      <c r="C19" s="25"/>
    </row>
    <row r="20" spans="1:7" ht="15.75" thickBot="1" x14ac:dyDescent="0.3"/>
    <row r="21" spans="1:7" ht="15.75" x14ac:dyDescent="0.25">
      <c r="B21" s="17" t="s">
        <v>12</v>
      </c>
      <c r="C21" s="48"/>
      <c r="D21" s="14" t="s">
        <v>6</v>
      </c>
    </row>
    <row r="22" spans="1:7" ht="15.75" x14ac:dyDescent="0.25">
      <c r="B22" s="19" t="s">
        <v>13</v>
      </c>
      <c r="C22" s="49"/>
      <c r="D22" s="14" t="s">
        <v>6</v>
      </c>
    </row>
    <row r="23" spans="1:7" ht="15.75" x14ac:dyDescent="0.25">
      <c r="B23" s="20" t="s">
        <v>14</v>
      </c>
      <c r="C23" s="52"/>
      <c r="D23" s="14" t="s">
        <v>6</v>
      </c>
    </row>
    <row r="24" spans="1:7" ht="16.5" thickBot="1" x14ac:dyDescent="0.3">
      <c r="B24" s="19" t="s">
        <v>15</v>
      </c>
      <c r="C24" s="53"/>
      <c r="D24" s="14" t="s">
        <v>6</v>
      </c>
    </row>
    <row r="25" spans="1:7" ht="16.5" thickTop="1" thickBot="1" x14ac:dyDescent="0.3">
      <c r="B25" s="23" t="s">
        <v>16</v>
      </c>
      <c r="C25" s="26">
        <f>C18+C21+C22+C23+C24</f>
        <v>0</v>
      </c>
    </row>
    <row r="27" spans="1:7" ht="15.75" thickBot="1" x14ac:dyDescent="0.3"/>
    <row r="28" spans="1:7" ht="195.75" thickBot="1" x14ac:dyDescent="0.3">
      <c r="B28" s="27" t="s">
        <v>0</v>
      </c>
      <c r="C28" s="28" t="s">
        <v>2</v>
      </c>
      <c r="D28" s="28" t="s">
        <v>1</v>
      </c>
      <c r="E28" s="28" t="s">
        <v>18</v>
      </c>
      <c r="F28" s="28" t="s">
        <v>4</v>
      </c>
      <c r="G28" s="28" t="s">
        <v>3</v>
      </c>
    </row>
    <row r="29" spans="1:7" ht="16.5" thickBot="1" x14ac:dyDescent="0.3">
      <c r="A29" s="29" t="s">
        <v>6</v>
      </c>
      <c r="B29" s="54">
        <v>43361</v>
      </c>
      <c r="C29" s="55"/>
      <c r="D29" s="55"/>
      <c r="E29" s="55"/>
      <c r="F29" s="55"/>
      <c r="G29" s="30">
        <f>C29-D29-E29-F29</f>
        <v>0</v>
      </c>
    </row>
    <row r="30" spans="1:7" x14ac:dyDescent="0.25">
      <c r="B30" s="31">
        <f>EDATE(B29,-1)</f>
        <v>43330</v>
      </c>
      <c r="C30" s="56"/>
      <c r="D30" s="56"/>
      <c r="E30" s="56"/>
      <c r="F30" s="56"/>
      <c r="G30" s="32">
        <f>C30-D30-E30-F30</f>
        <v>0</v>
      </c>
    </row>
    <row r="31" spans="1:7" x14ac:dyDescent="0.25">
      <c r="B31" s="33">
        <f t="shared" ref="B31:B40" si="0">EDATE(B30,-1)</f>
        <v>43299</v>
      </c>
      <c r="C31" s="57"/>
      <c r="D31" s="57"/>
      <c r="E31" s="57"/>
      <c r="F31" s="57"/>
      <c r="G31" s="34">
        <f t="shared" ref="G31:G40" si="1">C31-D31-E31-F31</f>
        <v>0</v>
      </c>
    </row>
    <row r="32" spans="1:7" x14ac:dyDescent="0.25">
      <c r="B32" s="31">
        <f t="shared" si="0"/>
        <v>43269</v>
      </c>
      <c r="C32" s="56"/>
      <c r="D32" s="56"/>
      <c r="E32" s="56"/>
      <c r="F32" s="56"/>
      <c r="G32" s="32">
        <f t="shared" si="1"/>
        <v>0</v>
      </c>
    </row>
    <row r="33" spans="2:7" x14ac:dyDescent="0.25">
      <c r="B33" s="33">
        <f t="shared" si="0"/>
        <v>43238</v>
      </c>
      <c r="C33" s="57"/>
      <c r="D33" s="57"/>
      <c r="E33" s="57"/>
      <c r="F33" s="57"/>
      <c r="G33" s="34">
        <f t="shared" si="1"/>
        <v>0</v>
      </c>
    </row>
    <row r="34" spans="2:7" x14ac:dyDescent="0.25">
      <c r="B34" s="31">
        <f t="shared" si="0"/>
        <v>43208</v>
      </c>
      <c r="C34" s="56"/>
      <c r="D34" s="56"/>
      <c r="E34" s="56"/>
      <c r="F34" s="56"/>
      <c r="G34" s="32">
        <f t="shared" si="1"/>
        <v>0</v>
      </c>
    </row>
    <row r="35" spans="2:7" x14ac:dyDescent="0.25">
      <c r="B35" s="33">
        <f t="shared" si="0"/>
        <v>43177</v>
      </c>
      <c r="C35" s="57"/>
      <c r="D35" s="57"/>
      <c r="E35" s="57"/>
      <c r="F35" s="57"/>
      <c r="G35" s="34">
        <f t="shared" si="1"/>
        <v>0</v>
      </c>
    </row>
    <row r="36" spans="2:7" x14ac:dyDescent="0.25">
      <c r="B36" s="31">
        <f t="shared" si="0"/>
        <v>43149</v>
      </c>
      <c r="C36" s="56"/>
      <c r="D36" s="56"/>
      <c r="E36" s="56"/>
      <c r="F36" s="56"/>
      <c r="G36" s="32">
        <f t="shared" si="1"/>
        <v>0</v>
      </c>
    </row>
    <row r="37" spans="2:7" x14ac:dyDescent="0.25">
      <c r="B37" s="33">
        <f t="shared" si="0"/>
        <v>43118</v>
      </c>
      <c r="C37" s="57"/>
      <c r="D37" s="57"/>
      <c r="E37" s="57"/>
      <c r="F37" s="57"/>
      <c r="G37" s="34">
        <f t="shared" si="1"/>
        <v>0</v>
      </c>
    </row>
    <row r="38" spans="2:7" x14ac:dyDescent="0.25">
      <c r="B38" s="31">
        <f t="shared" si="0"/>
        <v>43087</v>
      </c>
      <c r="C38" s="56"/>
      <c r="D38" s="56"/>
      <c r="E38" s="56"/>
      <c r="F38" s="56"/>
      <c r="G38" s="32">
        <f t="shared" si="1"/>
        <v>0</v>
      </c>
    </row>
    <row r="39" spans="2:7" x14ac:dyDescent="0.25">
      <c r="B39" s="33">
        <f t="shared" si="0"/>
        <v>43057</v>
      </c>
      <c r="C39" s="57"/>
      <c r="D39" s="57"/>
      <c r="E39" s="57"/>
      <c r="F39" s="57"/>
      <c r="G39" s="34">
        <f t="shared" si="1"/>
        <v>0</v>
      </c>
    </row>
    <row r="40" spans="2:7" ht="15.75" thickBot="1" x14ac:dyDescent="0.3">
      <c r="B40" s="31">
        <f t="shared" si="0"/>
        <v>43026</v>
      </c>
      <c r="C40" s="56"/>
      <c r="D40" s="56"/>
      <c r="E40" s="56"/>
      <c r="F40" s="56"/>
      <c r="G40" s="32">
        <f t="shared" si="1"/>
        <v>0</v>
      </c>
    </row>
    <row r="41" spans="2:7" ht="15.75" thickBot="1" x14ac:dyDescent="0.3">
      <c r="B41" s="35" t="s">
        <v>42</v>
      </c>
      <c r="C41" s="36"/>
      <c r="D41" s="37"/>
      <c r="E41" s="37"/>
      <c r="F41" s="37"/>
      <c r="G41" s="38">
        <f>AVERAGE(G29:G40)</f>
        <v>0</v>
      </c>
    </row>
    <row r="43" spans="2:7" ht="15.75" thickBot="1" x14ac:dyDescent="0.3"/>
    <row r="44" spans="2:7" ht="15.75" thickBot="1" x14ac:dyDescent="0.3">
      <c r="B44" s="39" t="s">
        <v>8</v>
      </c>
      <c r="C44" s="58"/>
    </row>
    <row r="45" spans="2:7" ht="15.75" thickBot="1" x14ac:dyDescent="0.3"/>
    <row r="46" spans="2:7" ht="16.5" thickBot="1" x14ac:dyDescent="0.3">
      <c r="B46" s="17" t="s">
        <v>9</v>
      </c>
      <c r="C46" s="40">
        <f>G41</f>
        <v>0</v>
      </c>
      <c r="D46" s="14" t="s">
        <v>44</v>
      </c>
    </row>
    <row r="47" spans="2:7" ht="17.25" thickTop="1" thickBot="1" x14ac:dyDescent="0.3">
      <c r="B47" s="41" t="s">
        <v>10</v>
      </c>
      <c r="C47" s="42">
        <f>C44+C46</f>
        <v>0</v>
      </c>
      <c r="D47" s="14" t="s">
        <v>44</v>
      </c>
    </row>
    <row r="48" spans="2:7" ht="15.75" thickBot="1" x14ac:dyDescent="0.3"/>
    <row r="49" spans="2:4" ht="15.75" thickBot="1" x14ac:dyDescent="0.3">
      <c r="B49" s="13" t="s">
        <v>11</v>
      </c>
      <c r="C49" s="43" t="str">
        <f>IF(C47,C25/C47,"")</f>
        <v/>
      </c>
      <c r="D49" s="2"/>
    </row>
    <row r="52" spans="2:4" x14ac:dyDescent="0.25">
      <c r="B52" s="44" t="s">
        <v>43</v>
      </c>
    </row>
  </sheetData>
  <sheetProtection algorithmName="SHA-512" hashValue="66co1WVoHz/R4zRhCOYX8im6cqBvbrcAnO5rXvNCnzmhKBlDLzenBZ8ku/hAKubSWfrpwV7lfZBUNeuVlSseHw==" saltValue="+pZiR4wEhBlECNGbiq5KNQ==" spinCount="100000" sheet="1" objects="1" scenarios="1" selectLockedCells="1"/>
  <mergeCells count="5">
    <mergeCell ref="E14:G15"/>
    <mergeCell ref="B4:C4"/>
    <mergeCell ref="B5:C5"/>
    <mergeCell ref="B6:C6"/>
    <mergeCell ref="B3:C3"/>
  </mergeCells>
  <dataValidations count="2">
    <dataValidation type="list" allowBlank="1" showInputMessage="1" showErrorMessage="1" sqref="C16" xr:uid="{00000000-0002-0000-0000-000003000000}">
      <formula1>$J$6:$J$13</formula1>
    </dataValidation>
    <dataValidation type="list" allowBlank="1" showInputMessage="1" showErrorMessage="1" sqref="C17" xr:uid="{00000000-0002-0000-0000-000001000000}">
      <formula1>$I$17:$I$17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mstrauss</dc:creator>
  <cp:lastModifiedBy>Robert Trahan</cp:lastModifiedBy>
  <dcterms:created xsi:type="dcterms:W3CDTF">2016-11-17T03:12:54Z</dcterms:created>
  <dcterms:modified xsi:type="dcterms:W3CDTF">2018-10-19T18:20:57Z</dcterms:modified>
</cp:coreProperties>
</file>